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ortfolio" sheetId="1" state="visible" r:id="rId1"/>
    <sheet name="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;[Red]-&quot;$&quot;#,##0"/>
  </numFmts>
  <fonts count="6">
    <font>
      <name val="Calibri"/>
      <family val="2"/>
      <color theme="1"/>
      <sz val="11"/>
      <scheme val="minor"/>
    </font>
    <font>
      <b val="1"/>
      <color rgb="001E293B"/>
      <sz val="14"/>
    </font>
    <font>
      <i val="1"/>
      <color rgb="0064748B"/>
      <sz val="9"/>
    </font>
    <font>
      <b val="1"/>
      <color rgb="00FFFFFF"/>
      <sz val="11"/>
    </font>
    <font>
      <b val="1"/>
    </font>
    <font>
      <b val="1"/>
      <color rgb="001E293B"/>
      <sz val="12"/>
    </font>
  </fonts>
  <fills count="4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pivotButton="0" quotePrefix="0" xfId="0"/>
    <xf numFmtId="165" fontId="0" fillId="3" borderId="1" pivotButton="0" quotePrefix="0" xfId="0"/>
    <xf numFmtId="2" fontId="0" fillId="0" borderId="1" applyAlignment="1" pivotButton="0" quotePrefix="0" xfId="0">
      <alignment horizontal="center"/>
    </xf>
    <xf numFmtId="1" fontId="4" fillId="3" borderId="1" pivotButton="0" quotePrefix="0" xfId="0"/>
    <xf numFmtId="164" fontId="4" fillId="3" borderId="1" pivotButton="0" quotePrefix="0" xfId="0"/>
    <xf numFmtId="165" fontId="4" fillId="3" borderId="1" pivotButton="0" quotePrefix="0" xfId="0"/>
    <xf numFmtId="9" fontId="4" fillId="3" borderId="1" pivotButton="0" quotePrefix="0" xfId="0"/>
    <xf numFmtId="0" fontId="5" fillId="0" borderId="0" pivotButton="0" quotePrefix="0" xfId="0"/>
    <xf numFmtId="9" fontId="0" fillId="0" borderId="1" pivotButton="0" quotePrefix="0" xfId="0"/>
  </cellXfs>
  <cellStyles count="1">
    <cellStyle name="Normal" xfId="0" builtinId="0" hidden="0"/>
  </cellStyles>
  <dxfs count="4">
    <dxf>
      <font>
        <b val="1"/>
        <color rgb="00991B1B"/>
      </font>
      <fill>
        <patternFill patternType="solid">
          <fgColor rgb="00FECACA"/>
        </patternFill>
      </fill>
    </dxf>
    <dxf>
      <font>
        <b val="1"/>
        <color rgb="0092400E"/>
      </font>
      <fill>
        <patternFill patternType="solid">
          <fgColor rgb="00FEF3C7"/>
        </patternFill>
      </fill>
    </dxf>
    <dxf>
      <font>
        <b val="1"/>
        <color rgb="00166534"/>
      </font>
      <fill>
        <patternFill patternType="solid">
          <fgColor rgb="00DCFCE7"/>
        </patternFill>
      </fill>
    </dxf>
    <dxf>
      <font>
        <b val="1"/>
        <color rgb="00475569"/>
      </font>
      <fill>
        <patternFill patternType="solid">
          <fgColor rgb="00E2E8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9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7" customWidth="1" min="1" max="1"/>
    <col width="24" customWidth="1" min="2" max="2"/>
    <col width="15" customWidth="1" min="3" max="3"/>
    <col width="15" customWidth="1" min="4" max="4"/>
    <col width="24" customWidth="1" min="5" max="5"/>
    <col width="14" customWidth="1" min="6" max="6"/>
    <col width="8" customWidth="1" min="7" max="7"/>
    <col width="12" customWidth="1" min="8" max="8"/>
    <col width="12" customWidth="1" min="9" max="9"/>
    <col width="13" customWidth="1" min="10" max="10"/>
    <col width="14" customWidth="1" min="11" max="11"/>
    <col width="16" customWidth="1" min="12" max="12"/>
    <col width="13" customWidth="1" min="13" max="13"/>
    <col width="12" customWidth="1" min="14" max="14"/>
  </cols>
  <sheetData>
    <row r="1">
      <c r="A1" s="1" t="inlineStr">
        <is>
          <t>Project Portfolio Tracker</t>
        </is>
      </c>
    </row>
    <row r="2">
      <c r="A2" s="2" t="inlineStr">
        <is>
          <t>One row per project. The Dashboard tab reads this sheet, so keep the column order. Variance and health calculate themselves.</t>
        </is>
      </c>
    </row>
    <row r="4" ht="30" customHeight="1">
      <c r="A4" s="3" t="inlineStr">
        <is>
          <t>ID</t>
        </is>
      </c>
      <c r="B4" s="3" t="inlineStr">
        <is>
          <t>Project</t>
        </is>
      </c>
      <c r="C4" s="3" t="inlineStr">
        <is>
          <t>Owner</t>
        </is>
      </c>
      <c r="D4" s="3" t="inlineStr">
        <is>
          <t>Sponsor</t>
        </is>
      </c>
      <c r="E4" s="3" t="inlineStr">
        <is>
          <t>Strategic objective</t>
        </is>
      </c>
      <c r="F4" s="3" t="inlineStr">
        <is>
          <t>Stage</t>
        </is>
      </c>
      <c r="G4" s="3" t="inlineStr">
        <is>
          <t>RAG</t>
        </is>
      </c>
      <c r="H4" s="3" t="inlineStr">
        <is>
          <t>Start</t>
        </is>
      </c>
      <c r="I4" s="3" t="inlineStr">
        <is>
          <t>End</t>
        </is>
      </c>
      <c r="J4" s="3" t="inlineStr">
        <is>
          <t>Budget</t>
        </is>
      </c>
      <c r="K4" s="3" t="inlineStr">
        <is>
          <t>Actual to date</t>
        </is>
      </c>
      <c r="L4" s="3" t="inlineStr">
        <is>
          <t>Forecast at completion</t>
        </is>
      </c>
      <c r="M4" s="3" t="inlineStr">
        <is>
          <t>Variance</t>
        </is>
      </c>
      <c r="N4" s="3" t="inlineStr">
        <is>
          <t>Priority score</t>
        </is>
      </c>
    </row>
    <row r="5">
      <c r="A5" s="4" t="inlineStr">
        <is>
          <t>P-01</t>
        </is>
      </c>
      <c r="B5" s="4" t="inlineStr">
        <is>
          <t>Billing replatform</t>
        </is>
      </c>
      <c r="C5" s="4" t="inlineStr">
        <is>
          <t>S. Patel</t>
        </is>
      </c>
      <c r="D5" s="4" t="inlineStr">
        <is>
          <t>CFO</t>
        </is>
      </c>
      <c r="E5" s="4" t="inlineStr">
        <is>
          <t>Reduce cost to serve</t>
        </is>
      </c>
      <c r="F5" s="4" t="inlineStr">
        <is>
          <t>Delivery</t>
        </is>
      </c>
      <c r="G5" s="5" t="inlineStr">
        <is>
          <t>Amber</t>
        </is>
      </c>
      <c r="H5" s="4" t="inlineStr">
        <is>
          <t>2026-02-01</t>
        </is>
      </c>
      <c r="I5" s="4" t="inlineStr">
        <is>
          <t>2026-11-30</t>
        </is>
      </c>
      <c r="J5" s="6" t="n">
        <v>1450000</v>
      </c>
      <c r="K5" s="6" t="n">
        <v>820000</v>
      </c>
      <c r="L5" s="6" t="n">
        <v>1560000</v>
      </c>
      <c r="M5" s="7">
        <f>J5-L5</f>
        <v/>
      </c>
      <c r="N5" s="8" t="n">
        <v>4.12</v>
      </c>
    </row>
    <row r="6">
      <c r="A6" s="4" t="inlineStr">
        <is>
          <t>P-02</t>
        </is>
      </c>
      <c r="B6" s="4" t="inlineStr">
        <is>
          <t>CRM migration</t>
        </is>
      </c>
      <c r="C6" s="4" t="inlineStr">
        <is>
          <t>A. Rivera</t>
        </is>
      </c>
      <c r="D6" s="4" t="inlineStr">
        <is>
          <t>CRO</t>
        </is>
      </c>
      <c r="E6" s="4" t="inlineStr">
        <is>
          <t>Grow retention</t>
        </is>
      </c>
      <c r="F6" s="4" t="inlineStr">
        <is>
          <t>Delivery</t>
        </is>
      </c>
      <c r="G6" s="5" t="inlineStr">
        <is>
          <t>Green</t>
        </is>
      </c>
      <c r="H6" s="4" t="inlineStr">
        <is>
          <t>2026-04-01</t>
        </is>
      </c>
      <c r="I6" s="4" t="inlineStr">
        <is>
          <t>2027-01-31</t>
        </is>
      </c>
      <c r="J6" s="6" t="n">
        <v>890000</v>
      </c>
      <c r="K6" s="6" t="n">
        <v>310000</v>
      </c>
      <c r="L6" s="6" t="n">
        <v>880000</v>
      </c>
      <c r="M6" s="7">
        <f>J6-L6</f>
        <v/>
      </c>
      <c r="N6" s="8" t="n">
        <v>3.95</v>
      </c>
    </row>
    <row r="7">
      <c r="A7" s="4" t="inlineStr">
        <is>
          <t>P-03</t>
        </is>
      </c>
      <c r="B7" s="4" t="inlineStr">
        <is>
          <t>Warehouse analytics</t>
        </is>
      </c>
      <c r="C7" s="4" t="inlineStr">
        <is>
          <t>J. Okafor</t>
        </is>
      </c>
      <c r="D7" s="4" t="inlineStr">
        <is>
          <t>COO</t>
        </is>
      </c>
      <c r="E7" s="4" t="inlineStr">
        <is>
          <t>Improve margin</t>
        </is>
      </c>
      <c r="F7" s="4" t="inlineStr">
        <is>
          <t>Planning</t>
        </is>
      </c>
      <c r="G7" s="5" t="inlineStr">
        <is>
          <t>Green</t>
        </is>
      </c>
      <c r="H7" s="4" t="inlineStr">
        <is>
          <t>2026-09-01</t>
        </is>
      </c>
      <c r="I7" s="4" t="inlineStr">
        <is>
          <t>2027-06-30</t>
        </is>
      </c>
      <c r="J7" s="6" t="n">
        <v>620000</v>
      </c>
      <c r="K7" s="6" t="n">
        <v>40000</v>
      </c>
      <c r="L7" s="6" t="n">
        <v>620000</v>
      </c>
      <c r="M7" s="7">
        <f>J7-L7</f>
        <v/>
      </c>
      <c r="N7" s="8" t="n">
        <v>3.5</v>
      </c>
    </row>
    <row r="8">
      <c r="A8" s="4" t="inlineStr">
        <is>
          <t>P-04</t>
        </is>
      </c>
      <c r="B8" s="4" t="inlineStr">
        <is>
          <t>Partner portal</t>
        </is>
      </c>
      <c r="C8" s="4" t="inlineStr">
        <is>
          <t>M. Lindqvist</t>
        </is>
      </c>
      <c r="D8" s="4" t="inlineStr">
        <is>
          <t>CRO</t>
        </is>
      </c>
      <c r="E8" s="4" t="inlineStr">
        <is>
          <t>Grow retention</t>
        </is>
      </c>
      <c r="F8" s="4" t="inlineStr">
        <is>
          <t>Idea</t>
        </is>
      </c>
      <c r="G8" s="5" t="inlineStr">
        <is>
          <t>Grey</t>
        </is>
      </c>
      <c r="H8" s="4" t="inlineStr">
        <is>
          <t>2027-01-01</t>
        </is>
      </c>
      <c r="I8" s="4" t="inlineStr">
        <is>
          <t>2027-09-30</t>
        </is>
      </c>
      <c r="J8" s="6" t="n">
        <v>400000</v>
      </c>
      <c r="K8" s="6" t="n">
        <v>0</v>
      </c>
      <c r="L8" s="6" t="n">
        <v>400000</v>
      </c>
      <c r="M8" s="7">
        <f>J8-L8</f>
        <v/>
      </c>
      <c r="N8" s="8" t="n">
        <v>2.65</v>
      </c>
    </row>
    <row r="9">
      <c r="A9" s="4" t="inlineStr">
        <is>
          <t>P-05</t>
        </is>
      </c>
      <c r="B9" s="4" t="inlineStr">
        <is>
          <t>Data center exit</t>
        </is>
      </c>
      <c r="C9" s="4" t="inlineStr">
        <is>
          <t>J. Okafor</t>
        </is>
      </c>
      <c r="D9" s="4" t="inlineStr">
        <is>
          <t>CIO</t>
        </is>
      </c>
      <c r="E9" s="4" t="inlineStr">
        <is>
          <t>Reduce cost to serve</t>
        </is>
      </c>
      <c r="F9" s="4" t="inlineStr">
        <is>
          <t>Delivery</t>
        </is>
      </c>
      <c r="G9" s="5" t="inlineStr">
        <is>
          <t>Red</t>
        </is>
      </c>
      <c r="H9" s="4" t="inlineStr">
        <is>
          <t>2025-10-01</t>
        </is>
      </c>
      <c r="I9" s="4" t="inlineStr">
        <is>
          <t>2026-12-31</t>
        </is>
      </c>
      <c r="J9" s="6" t="n">
        <v>2100000</v>
      </c>
      <c r="K9" s="6" t="n">
        <v>1740000</v>
      </c>
      <c r="L9" s="6" t="n">
        <v>2480000</v>
      </c>
      <c r="M9" s="7">
        <f>J9-L9</f>
        <v/>
      </c>
      <c r="N9" s="8" t="n">
        <v>3.7</v>
      </c>
    </row>
  </sheetData>
  <mergeCells count="2">
    <mergeCell ref="A2:N2"/>
    <mergeCell ref="A1:N1"/>
  </mergeCells>
  <conditionalFormatting sqref="G5:G9">
    <cfRule type="cellIs" priority="1" operator="equal" dxfId="0">
      <formula>"Red"</formula>
    </cfRule>
    <cfRule type="cellIs" priority="2" operator="equal" dxfId="1">
      <formula>"Amber"</formula>
    </cfRule>
    <cfRule type="cellIs" priority="3" operator="equal" dxfId="2">
      <formula>"Green"</formula>
    </cfRule>
    <cfRule type="cellIs" priority="4" operator="equal" dxfId="3">
      <formula>"Grey"</formula>
    </cfRule>
  </conditionalFormatting>
  <conditionalFormatting sqref="M5:M9">
    <cfRule type="cellIs" priority="5" operator="lessThan" dxfId="0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8" customWidth="1" min="3" max="3"/>
  </cols>
  <sheetData>
    <row r="1">
      <c r="A1" s="1" t="inlineStr">
        <is>
          <t>Portfolio dashboard</t>
        </is>
      </c>
    </row>
    <row r="2">
      <c r="A2" s="2" t="inlineStr">
        <is>
          <t>Every figure is a formula over the Portfolio tab. Nothing here is typed by hand.</t>
        </is>
      </c>
    </row>
    <row r="4" ht="30" customHeight="1">
      <c r="A4" s="3" t="inlineStr">
        <is>
          <t>Measure</t>
        </is>
      </c>
      <c r="B4" s="3" t="inlineStr">
        <is>
          <t>Value</t>
        </is>
      </c>
    </row>
    <row r="5">
      <c r="A5" s="4" t="inlineStr">
        <is>
          <t>Projects in the portfolio</t>
        </is>
      </c>
      <c r="B5" s="9">
        <f>COUNTA(Portfolio!B5:B9)</f>
        <v/>
      </c>
    </row>
    <row r="6">
      <c r="A6" s="4" t="inlineStr">
        <is>
          <t>Total budget</t>
        </is>
      </c>
      <c r="B6" s="10">
        <f>SUM(Portfolio!J5:J9)</f>
        <v/>
      </c>
    </row>
    <row r="7">
      <c r="A7" s="4" t="inlineStr">
        <is>
          <t>Total forecast at completion</t>
        </is>
      </c>
      <c r="B7" s="10">
        <f>SUM(Portfolio!L5:L9)</f>
        <v/>
      </c>
    </row>
    <row r="8">
      <c r="A8" s="4" t="inlineStr">
        <is>
          <t>Portfolio variance</t>
        </is>
      </c>
      <c r="B8" s="11">
        <f>SUM(Portfolio!M5:M9)</f>
        <v/>
      </c>
    </row>
    <row r="9">
      <c r="A9" s="4" t="inlineStr">
        <is>
          <t>Spend to date</t>
        </is>
      </c>
      <c r="B9" s="10">
        <f>SUM(Portfolio!K5:K9)</f>
        <v/>
      </c>
    </row>
    <row r="10">
      <c r="A10" s="4" t="inlineStr">
        <is>
          <t>Budget consumed</t>
        </is>
      </c>
      <c r="B10" s="12">
        <f>IF(SUM(Portfolio!J5:J9)=0,0,SUM(Portfolio!K5:K9)/SUM(Portfolio!J5:J9))</f>
        <v/>
      </c>
    </row>
    <row r="11">
      <c r="A11" s="4" t="inlineStr">
        <is>
          <t>Red projects</t>
        </is>
      </c>
      <c r="B11" s="9">
        <f>COUNTIF(Portfolio!G5:G9,"Red")</f>
        <v/>
      </c>
    </row>
    <row r="12">
      <c r="A12" s="4" t="inlineStr">
        <is>
          <t>Amber projects</t>
        </is>
      </c>
      <c r="B12" s="9">
        <f>COUNTIF(Portfolio!G5:G9,"Amber")</f>
        <v/>
      </c>
    </row>
    <row r="13">
      <c r="A13" s="4" t="inlineStr">
        <is>
          <t>Green projects</t>
        </is>
      </c>
      <c r="B13" s="9">
        <f>COUNTIF(Portfolio!G5:G9,"Green")</f>
        <v/>
      </c>
    </row>
    <row r="14">
      <c r="A14" s="4" t="inlineStr">
        <is>
          <t>Value at risk (red and amber forecast)</t>
        </is>
      </c>
      <c r="B14" s="10">
        <f>SUMIF(Portfolio!G5:G9,"Red",Portfolio!L5:L9)+SUMIF(Portfolio!G5:G9,"Amber",Portfolio!L5:L9)</f>
        <v/>
      </c>
    </row>
    <row r="16">
      <c r="A16" s="13" t="inlineStr">
        <is>
          <t>Spend by strategic objective</t>
        </is>
      </c>
    </row>
    <row r="17" ht="30" customHeight="1">
      <c r="A17" s="3" t="inlineStr">
        <is>
          <t>Strategic objective</t>
        </is>
      </c>
      <c r="B17" s="3" t="inlineStr">
        <is>
          <t>Forecast spend</t>
        </is>
      </c>
      <c r="C17" s="3" t="inlineStr">
        <is>
          <t>Share of portfolio</t>
        </is>
      </c>
    </row>
    <row r="18">
      <c r="A18" s="4" t="inlineStr">
        <is>
          <t>Reduce cost to serve</t>
        </is>
      </c>
      <c r="B18" s="6">
        <f>SUMIF(Portfolio!$E$5:$E$9,$A18,Portfolio!$L$5:$L$9)</f>
        <v/>
      </c>
      <c r="C18" s="14">
        <f>IF(SUM(Portfolio!$L$5:$L$9)=0,0,B18/SUM(Portfolio!$L$5:$L$9))</f>
        <v/>
      </c>
    </row>
    <row r="19">
      <c r="A19" s="4" t="inlineStr">
        <is>
          <t>Grow retention</t>
        </is>
      </c>
      <c r="B19" s="6">
        <f>SUMIF(Portfolio!$E$5:$E$9,$A19,Portfolio!$L$5:$L$9)</f>
        <v/>
      </c>
      <c r="C19" s="14">
        <f>IF(SUM(Portfolio!$L$5:$L$9)=0,0,B19/SUM(Portfolio!$L$5:$L$9))</f>
        <v/>
      </c>
    </row>
    <row r="20">
      <c r="A20" s="4" t="inlineStr">
        <is>
          <t>Improve margin</t>
        </is>
      </c>
      <c r="B20" s="6">
        <f>SUMIF(Portfolio!$E$5:$E$9,$A20,Portfolio!$L$5:$L$9)</f>
        <v/>
      </c>
      <c r="C20" s="14">
        <f>IF(SUM(Portfolio!$L$5:$L$9)=0,0,B20/SUM(Portfolio!$L$5:$L$9))</f>
        <v/>
      </c>
    </row>
    <row r="22">
      <c r="A22" s="2" t="inlineStr">
        <is>
          <t>If an objective the board calls critical is carrying 5% of portfolio spend, the portfolio does not believe the strategy. That gap is the conversation.</t>
        </is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2026-07-13T18:01:37Z</dcterms:created>
  <dcterms:modified xsi:type="dcterms:W3CDTF">2026-07-13T18:01:37Z</dcterms:modified>
</cp:coreProperties>
</file>